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1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empra-my.sharepoint.com/personal/ppruschki_semprautilities_com/Documents/documents/_.AB628 - San Diego Port/Data Requests/ORA DR014,015,016/"/>
    </mc:Choice>
  </mc:AlternateContent>
  <xr:revisionPtr revIDLastSave="60" documentId="11_058B453D500A7BDD02FAC8E59BC459DF115111CB" xr6:coauthVersionLast="34" xr6:coauthVersionMax="34" xr10:uidLastSave="{DF329C8A-E456-40DC-8D1E-1B310E31BC38}"/>
  <bookViews>
    <workbookView xWindow="0" yWindow="0" windowWidth="25200" windowHeight="11235" xr2:uid="{00000000-000D-0000-FFFF-FFFF00000000}"/>
  </bookViews>
  <sheets>
    <sheet name="Specialized Audit Results" sheetId="1" r:id="rId1"/>
  </sheets>
  <definedNames>
    <definedName name="_AMO_UniqueIdentifier" hidden="1">"'b672f49d-6dc0-4058-9de3-2c5cc8c11593'"</definedName>
    <definedName name="_xlnm._FilterDatabase" localSheetId="0" hidden="1">'Specialized Audit Results'!$A$8:$N$72</definedName>
  </definedNames>
  <calcPr calcId="17901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6" i="1" l="1"/>
  <c r="N75" i="1"/>
  <c r="N74" i="1"/>
  <c r="M72" i="1"/>
  <c r="M71" i="1"/>
  <c r="J70" i="1"/>
  <c r="J69" i="1"/>
  <c r="J68" i="1"/>
  <c r="J67" i="1"/>
  <c r="J66" i="1"/>
  <c r="J65" i="1"/>
  <c r="J64" i="1"/>
  <c r="J63" i="1"/>
  <c r="J62" i="1"/>
  <c r="M62" i="1"/>
  <c r="J61" i="1"/>
  <c r="J60" i="1"/>
  <c r="J59" i="1"/>
  <c r="J58" i="1"/>
  <c r="J57" i="1"/>
  <c r="J56" i="1"/>
  <c r="J55" i="1"/>
  <c r="J54" i="1"/>
  <c r="J53" i="1"/>
  <c r="J52" i="1"/>
  <c r="M52" i="1"/>
  <c r="J51" i="1"/>
  <c r="M51" i="1"/>
  <c r="J50" i="1"/>
  <c r="M50" i="1"/>
  <c r="K49" i="1"/>
  <c r="J49" i="1"/>
  <c r="K48" i="1"/>
  <c r="J48" i="1"/>
  <c r="K47" i="1"/>
  <c r="J47" i="1"/>
  <c r="M47" i="1"/>
  <c r="K46" i="1"/>
  <c r="J46" i="1"/>
  <c r="K45" i="1"/>
  <c r="J45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4" i="1"/>
  <c r="J34" i="1"/>
  <c r="K33" i="1"/>
  <c r="J33" i="1"/>
  <c r="M33" i="1"/>
  <c r="K32" i="1"/>
  <c r="J32" i="1"/>
  <c r="M32" i="1"/>
  <c r="K31" i="1"/>
  <c r="J31" i="1"/>
  <c r="M31" i="1"/>
  <c r="K30" i="1"/>
  <c r="J30" i="1"/>
  <c r="M30" i="1"/>
  <c r="K29" i="1"/>
  <c r="J29" i="1"/>
  <c r="M29" i="1"/>
  <c r="K28" i="1"/>
  <c r="J28" i="1"/>
  <c r="M28" i="1"/>
  <c r="K27" i="1"/>
  <c r="J27" i="1"/>
  <c r="M27" i="1"/>
  <c r="K26" i="1"/>
  <c r="J26" i="1"/>
  <c r="K25" i="1"/>
  <c r="J25" i="1"/>
  <c r="M25" i="1"/>
  <c r="K24" i="1"/>
  <c r="J24" i="1"/>
  <c r="M24" i="1"/>
  <c r="K23" i="1"/>
  <c r="J23" i="1"/>
  <c r="M23" i="1"/>
  <c r="K22" i="1"/>
  <c r="J22" i="1"/>
  <c r="M22" i="1"/>
  <c r="K21" i="1"/>
  <c r="J21" i="1"/>
  <c r="M21" i="1"/>
  <c r="K20" i="1"/>
  <c r="J20" i="1"/>
  <c r="M20" i="1"/>
  <c r="K19" i="1"/>
  <c r="J19" i="1"/>
  <c r="K18" i="1"/>
  <c r="J18" i="1"/>
  <c r="K17" i="1"/>
  <c r="J17" i="1"/>
  <c r="K16" i="1"/>
  <c r="J16" i="1"/>
  <c r="K15" i="1"/>
  <c r="J15" i="1"/>
  <c r="K14" i="1"/>
  <c r="J14" i="1"/>
  <c r="M14" i="1"/>
  <c r="K13" i="1"/>
  <c r="J13" i="1"/>
  <c r="M13" i="1"/>
  <c r="K12" i="1"/>
  <c r="J12" i="1"/>
  <c r="K11" i="1"/>
  <c r="J11" i="1"/>
  <c r="K10" i="1"/>
  <c r="J10" i="1"/>
  <c r="K9" i="1"/>
  <c r="J9" i="1"/>
  <c r="J75" i="1"/>
  <c r="K76" i="1"/>
  <c r="J76" i="1"/>
  <c r="K75" i="1"/>
  <c r="K74" i="1"/>
  <c r="M9" i="1"/>
  <c r="M74" i="1"/>
  <c r="J74" i="1"/>
  <c r="J77" i="1"/>
  <c r="J78" i="1"/>
  <c r="M76" i="1"/>
</calcChain>
</file>

<file path=xl/sharedStrings.xml><?xml version="1.0" encoding="utf-8"?>
<sst xmlns="http://schemas.openxmlformats.org/spreadsheetml/2006/main" count="371" uniqueCount="117">
  <si>
    <t>Information in columns B, F, G, H, J, K, M &amp; N are CONFIDENTIAL protected information being submitted to the CPUC pursuant to PUC §583 and all applicable protections. The detailed justification is provided in Attachment A of the accompanying Declaration.</t>
  </si>
  <si>
    <t>Expected Savings</t>
  </si>
  <si>
    <t>Savings from Specialty Port Audits</t>
  </si>
  <si>
    <t>X</t>
  </si>
  <si>
    <t>Customer</t>
  </si>
  <si>
    <t xml:space="preserve">Audit Finding </t>
  </si>
  <si>
    <t>Measure Type</t>
  </si>
  <si>
    <t>Reason</t>
  </si>
  <si>
    <t>Measure</t>
  </si>
  <si>
    <t>kWh Savings from Audit</t>
  </si>
  <si>
    <t>Therm Savings from Audit</t>
  </si>
  <si>
    <t>Implementation Probability</t>
  </si>
  <si>
    <t>kWh saved</t>
  </si>
  <si>
    <t>Therms Saved</t>
  </si>
  <si>
    <t>Measure Effective Useful Life</t>
  </si>
  <si>
    <t>Lifetime kWh Saved</t>
  </si>
  <si>
    <t>GHG
metric tons</t>
  </si>
  <si>
    <t>x</t>
  </si>
  <si>
    <t>Continental Maritime</t>
  </si>
  <si>
    <t>EEM-1</t>
  </si>
  <si>
    <t>Standard</t>
  </si>
  <si>
    <t>Industrial Process; To Code Measure</t>
  </si>
  <si>
    <t>Install retrofit variable speed drives on the rotary screw air compressors</t>
  </si>
  <si>
    <t>EEM-2</t>
  </si>
  <si>
    <t>EEBI</t>
  </si>
  <si>
    <t>Increase air compressor storage  w/ new 1,000 gal capacity tank</t>
  </si>
  <si>
    <t>EEM-3</t>
  </si>
  <si>
    <t>ZELDA</t>
  </si>
  <si>
    <t>Utilize zero loss condensate drains on compressed air system</t>
  </si>
  <si>
    <t>EEM-4</t>
  </si>
  <si>
    <t>optimize compressed air sequencing PID controls</t>
  </si>
  <si>
    <t>EEM-5</t>
  </si>
  <si>
    <t>Specialized</t>
  </si>
  <si>
    <t>Temporary/Portable; Ownership</t>
  </si>
  <si>
    <t>specify high efficiency temporary air compressors</t>
  </si>
  <si>
    <t>EEM-6</t>
  </si>
  <si>
    <t>install VFDs at stand-alone ventilation fans</t>
  </si>
  <si>
    <t>EEM-7</t>
  </si>
  <si>
    <t>install VFDs at Shop exhaust fan &amp; provide 8 hr. shutoff control</t>
  </si>
  <si>
    <t>EEM-8</t>
  </si>
  <si>
    <t>Upgrade Admin Bldg. w/ HVAC Wi-Fi thermostats w/occ sensors</t>
  </si>
  <si>
    <t>EEM-9</t>
  </si>
  <si>
    <t>EEBR</t>
  </si>
  <si>
    <t>Upgrade lighting in Admin bldg. from T-8 to led (Tube Only Option)</t>
  </si>
  <si>
    <t>EEM-10</t>
  </si>
  <si>
    <t>Upgrade lighting  in Admin Bldg. from t-8 to LED (Fixture Option)</t>
  </si>
  <si>
    <t>EEM-11</t>
  </si>
  <si>
    <t>Replace high bay warehouse  &amp; shop T-8 fluorescent fixtures with LEDs</t>
  </si>
  <si>
    <t>EEM-12</t>
  </si>
  <si>
    <t>EEBI for Control System Only</t>
  </si>
  <si>
    <t>Utilize natural light (solar tubes in roof) for daylight harvesting at warehouse</t>
  </si>
  <si>
    <t>EEM-13</t>
  </si>
  <si>
    <t>retrofit stringer lighting with LEDs</t>
  </si>
  <si>
    <t>EEM-14</t>
  </si>
  <si>
    <t xml:space="preserve">Temporary/Portable; Ownership </t>
  </si>
  <si>
    <t>Replace sandblast nozzles with worn aperture opening greater than 20%</t>
  </si>
  <si>
    <t>EEM-15</t>
  </si>
  <si>
    <t>Upgrade sandblast  nozzles to suction/blast/venturi amplification blast type</t>
  </si>
  <si>
    <t>BAE Systems</t>
  </si>
  <si>
    <t>Install VFDs at the stand alone ventilation fans and provide controls</t>
  </si>
  <si>
    <t>Install retrofit VFDs on large Pier portable air compressors</t>
  </si>
  <si>
    <t>Specify induction type portable welding machines to replace existing  types</t>
  </si>
  <si>
    <t>Specify/purchase high efficiency packaged AC unit with Catalyst controls</t>
  </si>
  <si>
    <t>retrofit stringer lights with LEDs</t>
  </si>
  <si>
    <t>High efficiency electrical transformers</t>
  </si>
  <si>
    <t>convention center</t>
  </si>
  <si>
    <t>Exhibit Hall LED Lighting Fixture Upgrade</t>
  </si>
  <si>
    <t>Interior Lighting Upgrade</t>
  </si>
  <si>
    <t>Sails Pavilion High Eff Boiler Replacement</t>
  </si>
  <si>
    <t>Sails Pavilion High Eff Chiller Replacement</t>
  </si>
  <si>
    <t>Sails Pavilion CHW Tie-in</t>
  </si>
  <si>
    <t>Convert Sails Pavilion CHW to variable flow</t>
  </si>
  <si>
    <t>Sails Pavilion Natural Ventilation</t>
  </si>
  <si>
    <t>Central Plant Optimization Software</t>
  </si>
  <si>
    <t>Decouple Secondary CHW Loop</t>
  </si>
  <si>
    <t>Pre-Cool CW Loop with Dewatering Pumps</t>
  </si>
  <si>
    <t>RCx</t>
  </si>
  <si>
    <t>Implement a HHW Reset Strategy</t>
  </si>
  <si>
    <t>Exhibit Hall AHU’s VAV Conversion</t>
  </si>
  <si>
    <t>Meeting Room and Lobby AHU's VFD Upgrade</t>
  </si>
  <si>
    <t>Energy Dashboard; Operational Improvement</t>
  </si>
  <si>
    <t>Continuous Commissioning Software</t>
  </si>
  <si>
    <t>Low-E Window Film Installation</t>
  </si>
  <si>
    <t>EEM-16</t>
  </si>
  <si>
    <t>Escalator Variable Torque Controllers</t>
  </si>
  <si>
    <t>Harborside</t>
  </si>
  <si>
    <t>Industrial Process; Operational Improvement</t>
  </si>
  <si>
    <t>Raise Freezer temperature to 0F</t>
  </si>
  <si>
    <t>Increase high stage suction  pressure setpoint</t>
  </si>
  <si>
    <t>Lower condensing pressure setpoint</t>
  </si>
  <si>
    <t>Close openings in ceiling  of rooms T &amp; V</t>
  </si>
  <si>
    <t>Add VFD to freezer compressor</t>
  </si>
  <si>
    <t>Add VFD to cooler compressor</t>
  </si>
  <si>
    <t>Upgrade warehouse, Cooler , and Freezer Highbay lighting  Fixtures to LED</t>
  </si>
  <si>
    <t>Upgrade office lighting Fixtures to LED</t>
  </si>
  <si>
    <t>installl lighting Occ sensors  in warehouse , cooler and freezer space</t>
  </si>
  <si>
    <t>Add VFDs to condenser fans</t>
  </si>
  <si>
    <t>Add VFDs to evaportor fans</t>
  </si>
  <si>
    <t>SD Cold</t>
  </si>
  <si>
    <t>Upgrade Control System</t>
  </si>
  <si>
    <t>Adjust CPR Pressure regulator setting</t>
  </si>
  <si>
    <t>Optimize Freezer Defrost  Settings</t>
  </si>
  <si>
    <t>install lighting Occ sensors  in warehouse , cooler and freezer space</t>
  </si>
  <si>
    <t>Solar Turbines</t>
  </si>
  <si>
    <t>High Pressure Compressed Air Controls</t>
  </si>
  <si>
    <t>Gas Compressor Part Load Controls</t>
  </si>
  <si>
    <r>
      <t>NASSCO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</t>
    </r>
  </si>
  <si>
    <t>Temporary Lighting Conversion to LED</t>
  </si>
  <si>
    <r>
      <t>US Navy</t>
    </r>
    <r>
      <rPr>
        <vertAlign val="superscript"/>
        <sz val="11"/>
        <color theme="1"/>
        <rFont val="Calibri"/>
        <family val="2"/>
        <scheme val="minor"/>
      </rPr>
      <t>2</t>
    </r>
  </si>
  <si>
    <t>Living Barge Energy Efficiency Upgrades</t>
  </si>
  <si>
    <t>Total From Specialty Audits</t>
  </si>
  <si>
    <t>Total from Standard Measures</t>
  </si>
  <si>
    <t>Specialized Measure</t>
  </si>
  <si>
    <t>Total from Specialized Measures</t>
  </si>
  <si>
    <t>Weighted EUL (yr)</t>
  </si>
  <si>
    <r>
      <t xml:space="preserve">1 </t>
    </r>
    <r>
      <rPr>
        <sz val="11"/>
        <color theme="1"/>
        <rFont val="Calibri"/>
        <family val="2"/>
        <scheme val="minor"/>
      </rPr>
      <t xml:space="preserve"> Based on reported inventory of 3000 fixtures at NASSCO</t>
    </r>
  </si>
  <si>
    <r>
      <t xml:space="preserve">2  </t>
    </r>
    <r>
      <rPr>
        <sz val="11"/>
        <color theme="1"/>
        <rFont val="Calibri"/>
        <family val="2"/>
        <scheme val="minor"/>
      </rPr>
      <t>Audits of ship repair facilities identify ~15% of ship repair consumption linked to US Navy living barges (15M kWh annually)</t>
    </r>
    <r>
      <rPr>
        <vertAlign val="superscript"/>
        <sz val="11"/>
        <color theme="1"/>
        <rFont val="Calibri"/>
        <family val="2"/>
        <scheme val="minor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</si>
</sst>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0.0"/>
    <numFmt numFmtId="167" formatCode="_(* #,##0.000_);_(* \(#,##0.000\);_(* &quot;-&quot;??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/>
    <xf numFmtId="9" fontId="3" fillId="2" borderId="1" xfId="0" applyNumberFormat="1" applyFont="1" applyFill="1" applyBorder="1"/>
    <xf numFmtId="9" fontId="3" fillId="2" borderId="1" xfId="1" applyNumberFormat="1" applyFont="1" applyFill="1" applyBorder="1" applyAlignment="1">
      <alignment horizontal="center" wrapText="1"/>
    </xf>
    <xf numFmtId="9" fontId="0" fillId="2" borderId="1" xfId="0" applyNumberFormat="1" applyFill="1" applyBorder="1"/>
    <xf numFmtId="1" fontId="0" fillId="2" borderId="1" xfId="1" applyNumberFormat="1" applyFont="1" applyFill="1" applyBorder="1"/>
    <xf numFmtId="0" fontId="0" fillId="0" borderId="0" xfId="0" applyFill="1"/>
    <xf numFmtId="0" fontId="3" fillId="0" borderId="0" xfId="0" applyFont="1" applyFill="1"/>
    <xf numFmtId="9" fontId="3" fillId="0" borderId="1" xfId="0" applyNumberFormat="1" applyFont="1" applyFill="1" applyBorder="1" applyAlignment="1">
      <alignment horizontal="center" wrapText="1"/>
    </xf>
    <xf numFmtId="9" fontId="0" fillId="0" borderId="1" xfId="2" applyNumberFormat="1" applyFont="1" applyFill="1" applyBorder="1" applyAlignment="1">
      <alignment horizontal="center"/>
    </xf>
    <xf numFmtId="9" fontId="0" fillId="0" borderId="1" xfId="0" applyNumberFormat="1" applyFill="1" applyBorder="1"/>
    <xf numFmtId="0" fontId="0" fillId="0" borderId="2" xfId="0" applyBorder="1"/>
    <xf numFmtId="0" fontId="0" fillId="0" borderId="0" xfId="0" applyAlignment="1">
      <alignment horizontal="right"/>
    </xf>
    <xf numFmtId="9" fontId="3" fillId="2" borderId="1" xfId="0" applyNumberFormat="1" applyFont="1" applyFill="1" applyBorder="1" applyAlignment="1">
      <alignment horizontal="center" wrapText="1"/>
    </xf>
    <xf numFmtId="3" fontId="0" fillId="2" borderId="1" xfId="0" applyNumberFormat="1" applyFill="1" applyBorder="1"/>
    <xf numFmtId="0" fontId="3" fillId="3" borderId="0" xfId="0" applyFont="1" applyFill="1" applyBorder="1" applyAlignment="1">
      <alignment horizontal="center"/>
    </xf>
    <xf numFmtId="9" fontId="3" fillId="0" borderId="1" xfId="1" applyNumberFormat="1" applyFont="1" applyFill="1" applyBorder="1" applyAlignment="1">
      <alignment horizontal="center" wrapText="1"/>
    </xf>
    <xf numFmtId="9" fontId="0" fillId="0" borderId="0" xfId="2" applyFont="1"/>
    <xf numFmtId="167" fontId="0" fillId="0" borderId="0" xfId="0" applyNumberFormat="1"/>
    <xf numFmtId="1" fontId="0" fillId="2" borderId="1" xfId="3" applyNumberFormat="1" applyFont="1" applyFill="1" applyBorder="1"/>
    <xf numFmtId="0" fontId="2" fillId="0" borderId="0" xfId="0" applyFont="1" applyFill="1" applyAlignment="1">
      <alignment vertical="center" wrapText="1"/>
    </xf>
    <xf numFmtId="0" fontId="5" fillId="2" borderId="0" xfId="0" applyNumberFormat="1" applyFont="1" applyFill="1" applyBorder="1" applyAlignment="1">
      <alignment horizontal="left" wrapText="1"/>
    </xf>
    <xf numFmtId="0" fontId="0" fillId="0" borderId="0" xfId="0" applyBorder="1" applyAlignment="1">
      <alignment wrapText="1"/>
    </xf>
    <xf numFmtId="0" fontId="5" fillId="2" borderId="3" xfId="0" applyNumberFormat="1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0" fillId="0" borderId="1" xfId="0" applyFill="1" applyBorder="1"/>
    <xf numFmtId="0" fontId="0" fillId="0" borderId="2" xfId="0" applyFill="1" applyBorder="1"/>
    <xf numFmtId="1" fontId="0" fillId="2" borderId="1" xfId="0" applyNumberFormat="1" applyFill="1" applyBorder="1"/>
    <xf numFmtId="165" fontId="0" fillId="0" borderId="0" xfId="3" applyNumberFormat="1" applyFont="1" applyAlignment="1">
      <alignment horizontal="center"/>
    </xf>
    <xf numFmtId="1" fontId="0" fillId="0" borderId="1" xfId="3" applyNumberFormat="1" applyFont="1" applyFill="1" applyBorder="1" applyAlignment="1">
      <alignment horizontal="center"/>
    </xf>
    <xf numFmtId="165" fontId="0" fillId="0" borderId="2" xfId="3" applyNumberFormat="1" applyFont="1" applyBorder="1" applyAlignment="1">
      <alignment horizontal="center"/>
    </xf>
    <xf numFmtId="9" fontId="0" fillId="0" borderId="0" xfId="2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3" applyNumberFormat="1" applyFont="1" applyAlignment="1">
      <alignment horizontal="right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right"/>
    </xf>
    <xf numFmtId="164" fontId="0" fillId="0" borderId="0" xfId="1" applyNumberFormat="1" applyFont="1" applyFill="1"/>
    <xf numFmtId="164" fontId="0" fillId="0" borderId="2" xfId="1" applyNumberFormat="1" applyFont="1" applyFill="1" applyBorder="1"/>
    <xf numFmtId="9" fontId="0" fillId="0" borderId="0" xfId="2" applyFont="1" applyFill="1"/>
    <xf numFmtId="165" fontId="0" fillId="0" borderId="0" xfId="3" applyNumberFormat="1" applyFont="1" applyFill="1"/>
    <xf numFmtId="0" fontId="3" fillId="0" borderId="0" xfId="0" applyFont="1" applyFill="1" applyBorder="1" applyAlignment="1">
      <alignment horizontal="center"/>
    </xf>
    <xf numFmtId="165" fontId="0" fillId="0" borderId="2" xfId="3" applyNumberFormat="1" applyFont="1" applyFill="1" applyBorder="1"/>
    <xf numFmtId="37" fontId="0" fillId="0" borderId="0" xfId="3" applyNumberFormat="1" applyFont="1" applyFill="1"/>
    <xf numFmtId="164" fontId="0" fillId="0" borderId="0" xfId="0" applyNumberFormat="1" applyFill="1"/>
    <xf numFmtId="166" fontId="0" fillId="0" borderId="1" xfId="3" applyNumberFormat="1" applyFont="1" applyFill="1" applyBorder="1"/>
    <xf numFmtId="0" fontId="6" fillId="0" borderId="0" xfId="0" applyFont="1" applyFill="1" applyAlignment="1">
      <alignment horizontal="left" vertical="center"/>
    </xf>
    <xf numFmtId="9" fontId="0" fillId="0" borderId="0" xfId="2" applyNumberFormat="1" applyFont="1" applyFill="1"/>
    <xf numFmtId="0" fontId="3" fillId="2" borderId="0" xfId="0" applyFont="1" applyFill="1" applyBorder="1" applyAlignment="1">
      <alignment horizontal="center"/>
    </xf>
    <xf numFmtId="9" fontId="7" fillId="0" borderId="1" xfId="0" applyNumberFormat="1" applyFont="1" applyFill="1" applyBorder="1"/>
    <xf numFmtId="0" fontId="3" fillId="2" borderId="0" xfId="0" applyFont="1" applyFill="1" applyBorder="1" applyAlignment="1">
      <alignment horizontal="center"/>
    </xf>
  </cellXfs>
  <cellStyles count="4">
    <cellStyle name="Comma" xfId="1" builtinId="3"/>
    <cellStyle name="Currency" xfId="3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O82"/>
  <sheetViews>
    <sheetView tabSelected="1" zoomScaleNormal="100" zoomScalePageLayoutView="90" workbookViewId="0" xr3:uid="{AEA406A1-0E4B-5B11-9CD5-51D6E497D94C}">
      <pane xSplit="4" ySplit="8" topLeftCell="E27" activePane="bottomRight" state="frozenSplit"/>
      <selection pane="bottomRight" activeCell="C33" sqref="C33"/>
      <selection pane="bottomLeft" activeCell="A5" sqref="A5"/>
      <selection pane="topRight" activeCell="F1" sqref="F1"/>
    </sheetView>
  </sheetViews>
  <sheetFormatPr defaultColWidth="8.85546875" defaultRowHeight="15"/>
  <cols>
    <col min="1" max="1" width="0.85546875" customWidth="1"/>
    <col min="2" max="2" width="37.7109375" style="6" customWidth="1"/>
    <col min="3" max="3" width="11.7109375" style="6" customWidth="1"/>
    <col min="4" max="4" width="20.85546875" customWidth="1"/>
    <col min="5" max="5" width="48" customWidth="1"/>
    <col min="6" max="6" width="72.42578125" style="6" customWidth="1"/>
    <col min="7" max="8" width="17.42578125" style="6" customWidth="1"/>
    <col min="9" max="9" width="15.7109375" style="6" customWidth="1"/>
    <col min="10" max="10" width="12.42578125" style="36" customWidth="1"/>
    <col min="11" max="11" width="17.28515625" style="36" customWidth="1"/>
    <col min="12" max="12" width="20.85546875" style="28" bestFit="1" customWidth="1"/>
    <col min="13" max="13" width="20.140625" style="39" customWidth="1"/>
    <col min="14" max="14" width="13.85546875" style="6" customWidth="1"/>
  </cols>
  <sheetData>
    <row r="1" spans="1:14" ht="3.6" customHeight="1"/>
    <row r="2" spans="1:14" s="1" customFormat="1" ht="18.95" customHeight="1">
      <c r="B2" s="45" t="s">
        <v>0</v>
      </c>
      <c r="C2" s="7"/>
      <c r="F2" s="7"/>
      <c r="G2" s="7"/>
      <c r="H2" s="7"/>
      <c r="I2" s="7"/>
      <c r="J2" s="49" t="s">
        <v>1</v>
      </c>
      <c r="K2" s="49"/>
      <c r="L2" s="15"/>
      <c r="M2" s="40"/>
      <c r="N2" s="7"/>
    </row>
    <row r="3" spans="1:14" s="1" customFormat="1" ht="18.95" customHeight="1">
      <c r="B3" s="7"/>
      <c r="C3" s="7"/>
      <c r="F3" s="7"/>
      <c r="G3" s="7"/>
      <c r="H3" s="7"/>
      <c r="I3" s="7"/>
      <c r="J3" s="47"/>
      <c r="K3" s="47"/>
      <c r="L3" s="15"/>
      <c r="M3" s="40"/>
      <c r="N3" s="7"/>
    </row>
    <row r="4" spans="1:14" s="1" customFormat="1" ht="18.95" customHeight="1">
      <c r="B4" s="7"/>
      <c r="C4" s="7"/>
      <c r="F4" s="7"/>
      <c r="G4" s="7"/>
      <c r="H4" s="7"/>
      <c r="I4" s="7"/>
      <c r="J4" s="47"/>
      <c r="K4" s="47"/>
      <c r="L4" s="15"/>
      <c r="M4" s="40"/>
      <c r="N4" s="7"/>
    </row>
    <row r="5" spans="1:14" s="1" customFormat="1" ht="18.95" customHeight="1">
      <c r="B5" s="7"/>
      <c r="C5" s="7"/>
      <c r="F5" s="7"/>
      <c r="G5" s="7"/>
      <c r="H5" s="7"/>
      <c r="I5" s="7"/>
      <c r="J5" s="47"/>
      <c r="K5" s="47"/>
      <c r="L5" s="15"/>
      <c r="M5" s="40"/>
      <c r="N5" s="7"/>
    </row>
    <row r="6" spans="1:14" ht="18.75">
      <c r="B6" s="34" t="s">
        <v>2</v>
      </c>
      <c r="F6" s="20"/>
      <c r="G6" s="20"/>
    </row>
    <row r="7" spans="1:14" s="1" customFormat="1" ht="18.95" customHeight="1">
      <c r="B7" s="7"/>
      <c r="C7" s="7"/>
      <c r="F7" s="7"/>
      <c r="G7" s="7"/>
      <c r="H7" s="7"/>
      <c r="I7" s="7"/>
      <c r="J7" s="49" t="s">
        <v>1</v>
      </c>
      <c r="K7" s="49"/>
      <c r="L7" s="15"/>
      <c r="M7" s="40"/>
      <c r="N7" s="7"/>
    </row>
    <row r="8" spans="1:14" s="1" customFormat="1" ht="30">
      <c r="A8" s="1" t="s">
        <v>3</v>
      </c>
      <c r="B8" s="2" t="s">
        <v>4</v>
      </c>
      <c r="C8" s="8" t="s">
        <v>5</v>
      </c>
      <c r="D8" s="8" t="s">
        <v>6</v>
      </c>
      <c r="E8" s="8" t="s">
        <v>7</v>
      </c>
      <c r="F8" s="2" t="s">
        <v>8</v>
      </c>
      <c r="G8" s="13" t="s">
        <v>9</v>
      </c>
      <c r="H8" s="13" t="s">
        <v>10</v>
      </c>
      <c r="I8" s="8" t="s">
        <v>11</v>
      </c>
      <c r="J8" s="3" t="s">
        <v>12</v>
      </c>
      <c r="K8" s="3" t="s">
        <v>13</v>
      </c>
      <c r="L8" s="16" t="s">
        <v>14</v>
      </c>
      <c r="M8" s="3" t="s">
        <v>15</v>
      </c>
      <c r="N8" s="13" t="s">
        <v>16</v>
      </c>
    </row>
    <row r="9" spans="1:14">
      <c r="A9" t="s">
        <v>17</v>
      </c>
      <c r="B9" s="4" t="s">
        <v>18</v>
      </c>
      <c r="C9" s="25" t="s">
        <v>19</v>
      </c>
      <c r="D9" s="48" t="s">
        <v>20</v>
      </c>
      <c r="E9" s="10" t="s">
        <v>21</v>
      </c>
      <c r="F9" s="4" t="s">
        <v>22</v>
      </c>
      <c r="G9" s="14">
        <v>306305</v>
      </c>
      <c r="H9" s="14">
        <v>0</v>
      </c>
      <c r="I9" s="9">
        <v>0.5</v>
      </c>
      <c r="J9" s="5">
        <f>G9*I9</f>
        <v>153152.5</v>
      </c>
      <c r="K9" s="5">
        <f>H9*I9</f>
        <v>0</v>
      </c>
      <c r="L9" s="29">
        <v>5</v>
      </c>
      <c r="M9" s="19">
        <f>J9*L9</f>
        <v>765762.5</v>
      </c>
      <c r="N9" s="5">
        <v>38.644847740200099</v>
      </c>
    </row>
    <row r="10" spans="1:14" hidden="1">
      <c r="B10" s="4" t="s">
        <v>18</v>
      </c>
      <c r="C10" s="25" t="s">
        <v>23</v>
      </c>
      <c r="D10" s="10" t="s">
        <v>20</v>
      </c>
      <c r="E10" s="10" t="s">
        <v>24</v>
      </c>
      <c r="F10" s="4" t="s">
        <v>25</v>
      </c>
      <c r="G10" s="14">
        <v>44980</v>
      </c>
      <c r="H10" s="14">
        <v>0</v>
      </c>
      <c r="I10" s="9">
        <v>0.5</v>
      </c>
      <c r="J10" s="5">
        <f>G10*I10</f>
        <v>22490</v>
      </c>
      <c r="K10" s="5">
        <f>H10*I10</f>
        <v>0</v>
      </c>
      <c r="L10" s="29"/>
      <c r="M10" s="19"/>
      <c r="N10" s="5">
        <v>5.6748836987780198</v>
      </c>
    </row>
    <row r="11" spans="1:14" hidden="1">
      <c r="B11" s="4" t="s">
        <v>18</v>
      </c>
      <c r="C11" s="25" t="s">
        <v>26</v>
      </c>
      <c r="D11" s="10" t="s">
        <v>20</v>
      </c>
      <c r="E11" s="10" t="s">
        <v>27</v>
      </c>
      <c r="F11" s="4" t="s">
        <v>28</v>
      </c>
      <c r="G11" s="14">
        <v>21480</v>
      </c>
      <c r="H11" s="14">
        <v>0</v>
      </c>
      <c r="I11" s="9">
        <v>0.5</v>
      </c>
      <c r="J11" s="5">
        <f>G11*I11</f>
        <v>10740</v>
      </c>
      <c r="K11" s="5">
        <f>H11*I11</f>
        <v>0</v>
      </c>
      <c r="L11" s="29"/>
      <c r="M11" s="19"/>
      <c r="N11" s="5">
        <v>2.7100156035960841</v>
      </c>
    </row>
    <row r="12" spans="1:14" hidden="1">
      <c r="B12" s="4" t="s">
        <v>18</v>
      </c>
      <c r="C12" s="25" t="s">
        <v>29</v>
      </c>
      <c r="D12" s="10" t="s">
        <v>20</v>
      </c>
      <c r="E12" s="10" t="s">
        <v>24</v>
      </c>
      <c r="F12" s="4" t="s">
        <v>30</v>
      </c>
      <c r="G12" s="14">
        <v>84110</v>
      </c>
      <c r="H12" s="14">
        <v>0</v>
      </c>
      <c r="I12" s="9">
        <v>0.5</v>
      </c>
      <c r="J12" s="5">
        <f>G12*I12</f>
        <v>42055</v>
      </c>
      <c r="K12" s="5">
        <f>H12*I12</f>
        <v>0</v>
      </c>
      <c r="L12" s="29"/>
      <c r="M12" s="19"/>
      <c r="N12" s="5">
        <v>10.61170448875543</v>
      </c>
    </row>
    <row r="13" spans="1:14">
      <c r="A13" t="s">
        <v>17</v>
      </c>
      <c r="B13" s="4" t="s">
        <v>18</v>
      </c>
      <c r="C13" s="25" t="s">
        <v>31</v>
      </c>
      <c r="D13" s="10" t="s">
        <v>32</v>
      </c>
      <c r="E13" s="10" t="s">
        <v>33</v>
      </c>
      <c r="F13" s="4" t="s">
        <v>34</v>
      </c>
      <c r="G13" s="14">
        <v>215000</v>
      </c>
      <c r="H13" s="14">
        <v>0</v>
      </c>
      <c r="I13" s="9">
        <v>0.2</v>
      </c>
      <c r="J13" s="5">
        <f>G13*I13</f>
        <v>43000</v>
      </c>
      <c r="K13" s="5">
        <f>H13*I13</f>
        <v>0</v>
      </c>
      <c r="L13" s="29">
        <v>15</v>
      </c>
      <c r="M13" s="19">
        <f>J13*L13</f>
        <v>645000</v>
      </c>
      <c r="N13" s="5">
        <v>10.850155582367934</v>
      </c>
    </row>
    <row r="14" spans="1:14">
      <c r="A14" t="s">
        <v>17</v>
      </c>
      <c r="B14" s="4" t="s">
        <v>18</v>
      </c>
      <c r="C14" s="25" t="s">
        <v>35</v>
      </c>
      <c r="D14" s="10" t="s">
        <v>32</v>
      </c>
      <c r="E14" s="10" t="s">
        <v>33</v>
      </c>
      <c r="F14" s="4" t="s">
        <v>36</v>
      </c>
      <c r="G14" s="14">
        <v>186440</v>
      </c>
      <c r="H14" s="14">
        <v>0</v>
      </c>
      <c r="I14" s="9">
        <v>0.5</v>
      </c>
      <c r="J14" s="5">
        <f>G14*I14</f>
        <v>93220</v>
      </c>
      <c r="K14" s="5">
        <f>H14*I14</f>
        <v>0</v>
      </c>
      <c r="L14" s="29">
        <v>5</v>
      </c>
      <c r="M14" s="19">
        <f>J14*L14</f>
        <v>466100</v>
      </c>
      <c r="N14" s="5">
        <v>23.52212798577532</v>
      </c>
    </row>
    <row r="15" spans="1:14" hidden="1">
      <c r="B15" s="4" t="s">
        <v>18</v>
      </c>
      <c r="C15" s="25" t="s">
        <v>37</v>
      </c>
      <c r="D15" s="10" t="s">
        <v>20</v>
      </c>
      <c r="E15" s="10" t="s">
        <v>24</v>
      </c>
      <c r="F15" s="4" t="s">
        <v>38</v>
      </c>
      <c r="G15" s="14">
        <v>4610</v>
      </c>
      <c r="H15" s="14">
        <v>0</v>
      </c>
      <c r="I15" s="9">
        <v>0.2</v>
      </c>
      <c r="J15" s="5">
        <f>G15*I15</f>
        <v>922</v>
      </c>
      <c r="K15" s="5">
        <f>H15*I15</f>
        <v>0</v>
      </c>
      <c r="L15" s="29"/>
      <c r="M15" s="19"/>
      <c r="N15" s="5">
        <v>0.23264752202193573</v>
      </c>
    </row>
    <row r="16" spans="1:14" hidden="1">
      <c r="B16" s="4" t="s">
        <v>18</v>
      </c>
      <c r="C16" s="25" t="s">
        <v>39</v>
      </c>
      <c r="D16" s="10" t="s">
        <v>20</v>
      </c>
      <c r="E16" s="10" t="s">
        <v>24</v>
      </c>
      <c r="F16" s="4" t="s">
        <v>40</v>
      </c>
      <c r="G16" s="14">
        <v>54695</v>
      </c>
      <c r="H16" s="14">
        <v>0</v>
      </c>
      <c r="I16" s="9">
        <v>0.2</v>
      </c>
      <c r="J16" s="5">
        <f>G16*I16</f>
        <v>10939</v>
      </c>
      <c r="K16" s="5">
        <f>H16*I16</f>
        <v>0</v>
      </c>
      <c r="L16" s="29"/>
      <c r="M16" s="19"/>
      <c r="N16" s="5">
        <v>2.7602291143144848</v>
      </c>
    </row>
    <row r="17" spans="1:14" hidden="1">
      <c r="B17" s="4" t="s">
        <v>18</v>
      </c>
      <c r="C17" s="25" t="s">
        <v>41</v>
      </c>
      <c r="D17" s="10" t="s">
        <v>20</v>
      </c>
      <c r="E17" s="10" t="s">
        <v>42</v>
      </c>
      <c r="F17" s="4" t="s">
        <v>43</v>
      </c>
      <c r="G17" s="14">
        <v>101114</v>
      </c>
      <c r="H17" s="14">
        <v>0</v>
      </c>
      <c r="I17" s="9">
        <v>0.5</v>
      </c>
      <c r="J17" s="5">
        <f>G17*I17</f>
        <v>50557</v>
      </c>
      <c r="K17" s="5">
        <f>H17*I17</f>
        <v>0</v>
      </c>
      <c r="L17" s="29"/>
      <c r="M17" s="19"/>
      <c r="N17" s="5">
        <v>12.757007343669201</v>
      </c>
    </row>
    <row r="18" spans="1:14" hidden="1">
      <c r="B18" s="4" t="s">
        <v>18</v>
      </c>
      <c r="C18" s="25" t="s">
        <v>44</v>
      </c>
      <c r="D18" s="10" t="s">
        <v>20</v>
      </c>
      <c r="E18" s="10" t="s">
        <v>42</v>
      </c>
      <c r="F18" s="4" t="s">
        <v>45</v>
      </c>
      <c r="G18" s="14">
        <v>87887</v>
      </c>
      <c r="H18" s="14">
        <v>0</v>
      </c>
      <c r="I18" s="9">
        <v>0.2</v>
      </c>
      <c r="J18" s="5">
        <f>G18*I18</f>
        <v>17577.400000000001</v>
      </c>
      <c r="K18" s="5">
        <f>H18*I18</f>
        <v>0</v>
      </c>
      <c r="L18" s="29"/>
      <c r="M18" s="19"/>
      <c r="N18" s="5">
        <v>4.4352912728724219</v>
      </c>
    </row>
    <row r="19" spans="1:14" hidden="1">
      <c r="B19" s="4" t="s">
        <v>18</v>
      </c>
      <c r="C19" s="25" t="s">
        <v>46</v>
      </c>
      <c r="D19" s="10" t="s">
        <v>20</v>
      </c>
      <c r="E19" s="10" t="s">
        <v>42</v>
      </c>
      <c r="F19" s="4" t="s">
        <v>47</v>
      </c>
      <c r="G19" s="14">
        <v>28655</v>
      </c>
      <c r="H19" s="14">
        <v>0</v>
      </c>
      <c r="I19" s="9">
        <v>0.2</v>
      </c>
      <c r="J19" s="5">
        <f>G19*I19</f>
        <v>5731</v>
      </c>
      <c r="K19" s="5">
        <f>H19*I19</f>
        <v>0</v>
      </c>
      <c r="L19" s="29"/>
      <c r="M19" s="19"/>
      <c r="N19" s="5">
        <v>1.4460986428500149</v>
      </c>
    </row>
    <row r="20" spans="1:14">
      <c r="A20" t="s">
        <v>17</v>
      </c>
      <c r="B20" s="4" t="s">
        <v>18</v>
      </c>
      <c r="C20" s="25" t="s">
        <v>48</v>
      </c>
      <c r="D20" s="48" t="s">
        <v>20</v>
      </c>
      <c r="E20" s="10" t="s">
        <v>49</v>
      </c>
      <c r="F20" s="4" t="s">
        <v>50</v>
      </c>
      <c r="G20" s="14">
        <v>9841</v>
      </c>
      <c r="H20" s="14">
        <v>0</v>
      </c>
      <c r="I20" s="9">
        <v>0.2</v>
      </c>
      <c r="J20" s="5">
        <f>G20*I20</f>
        <v>1968.2</v>
      </c>
      <c r="K20" s="5">
        <f>H20*I20</f>
        <v>0</v>
      </c>
      <c r="L20" s="29">
        <v>15</v>
      </c>
      <c r="M20" s="19">
        <f>J20*L20</f>
        <v>29523</v>
      </c>
      <c r="N20" s="5">
        <v>0.49663433063294349</v>
      </c>
    </row>
    <row r="21" spans="1:14">
      <c r="A21" t="s">
        <v>17</v>
      </c>
      <c r="B21" s="4" t="s">
        <v>18</v>
      </c>
      <c r="C21" s="25" t="s">
        <v>51</v>
      </c>
      <c r="D21" s="10" t="s">
        <v>32</v>
      </c>
      <c r="E21" s="10" t="s">
        <v>33</v>
      </c>
      <c r="F21" s="4" t="s">
        <v>52</v>
      </c>
      <c r="G21" s="14">
        <v>59870</v>
      </c>
      <c r="H21" s="14">
        <v>0</v>
      </c>
      <c r="I21" s="9">
        <v>0.5</v>
      </c>
      <c r="J21" s="5">
        <f>G21*I21</f>
        <v>29935</v>
      </c>
      <c r="K21" s="5">
        <f>H21*I21</f>
        <v>0</v>
      </c>
      <c r="L21" s="29">
        <v>15</v>
      </c>
      <c r="M21" s="19">
        <f>J21*L21</f>
        <v>449025</v>
      </c>
      <c r="N21" s="5">
        <v>7.5534745897252122</v>
      </c>
    </row>
    <row r="22" spans="1:14">
      <c r="A22" t="s">
        <v>17</v>
      </c>
      <c r="B22" s="4" t="s">
        <v>18</v>
      </c>
      <c r="C22" s="25" t="s">
        <v>53</v>
      </c>
      <c r="D22" s="10" t="s">
        <v>32</v>
      </c>
      <c r="E22" s="10" t="s">
        <v>54</v>
      </c>
      <c r="F22" s="4" t="s">
        <v>55</v>
      </c>
      <c r="G22" s="14">
        <v>29545</v>
      </c>
      <c r="H22" s="14">
        <v>0</v>
      </c>
      <c r="I22" s="9">
        <v>0.5</v>
      </c>
      <c r="J22" s="5">
        <f>G22*I22</f>
        <v>14772.5</v>
      </c>
      <c r="K22" s="5">
        <f>H22*I22</f>
        <v>0</v>
      </c>
      <c r="L22" s="29">
        <v>5</v>
      </c>
      <c r="M22" s="19">
        <f>J22*L22</f>
        <v>73862.5</v>
      </c>
      <c r="N22" s="5"/>
    </row>
    <row r="23" spans="1:14">
      <c r="A23" t="s">
        <v>17</v>
      </c>
      <c r="B23" s="4" t="s">
        <v>18</v>
      </c>
      <c r="C23" s="25" t="s">
        <v>56</v>
      </c>
      <c r="D23" s="10" t="s">
        <v>32</v>
      </c>
      <c r="E23" s="10" t="s">
        <v>33</v>
      </c>
      <c r="F23" s="4" t="s">
        <v>57</v>
      </c>
      <c r="G23" s="14">
        <v>37310</v>
      </c>
      <c r="H23" s="14">
        <v>0</v>
      </c>
      <c r="I23" s="9">
        <v>0.5</v>
      </c>
      <c r="J23" s="5">
        <f>G23*I23</f>
        <v>18655</v>
      </c>
      <c r="K23" s="5">
        <f>H23*I23</f>
        <v>0</v>
      </c>
      <c r="L23" s="29">
        <v>5</v>
      </c>
      <c r="M23" s="19">
        <f>J23*L23</f>
        <v>93275</v>
      </c>
      <c r="N23" s="5"/>
    </row>
    <row r="24" spans="1:14">
      <c r="A24" t="s">
        <v>17</v>
      </c>
      <c r="B24" s="4" t="s">
        <v>58</v>
      </c>
      <c r="C24" s="25" t="s">
        <v>19</v>
      </c>
      <c r="D24" s="10" t="s">
        <v>32</v>
      </c>
      <c r="E24" s="10" t="s">
        <v>33</v>
      </c>
      <c r="F24" s="4" t="s">
        <v>59</v>
      </c>
      <c r="G24" s="14">
        <v>315360</v>
      </c>
      <c r="H24" s="14">
        <v>0</v>
      </c>
      <c r="I24" s="9">
        <v>0.5</v>
      </c>
      <c r="J24" s="5">
        <f>G24*I24</f>
        <v>157680</v>
      </c>
      <c r="K24" s="5">
        <f>H24*I24</f>
        <v>0</v>
      </c>
      <c r="L24" s="29">
        <v>5</v>
      </c>
      <c r="M24" s="19">
        <f>J24*L24</f>
        <v>788400</v>
      </c>
      <c r="N24" s="5">
        <v>39.787268191343628</v>
      </c>
    </row>
    <row r="25" spans="1:14">
      <c r="A25" t="s">
        <v>17</v>
      </c>
      <c r="B25" s="4" t="s">
        <v>58</v>
      </c>
      <c r="C25" s="25" t="s">
        <v>23</v>
      </c>
      <c r="D25" s="10" t="s">
        <v>32</v>
      </c>
      <c r="E25" s="10" t="s">
        <v>33</v>
      </c>
      <c r="F25" s="4" t="s">
        <v>60</v>
      </c>
      <c r="G25" s="14">
        <v>555795</v>
      </c>
      <c r="H25" s="14">
        <v>0</v>
      </c>
      <c r="I25" s="9">
        <v>0.5</v>
      </c>
      <c r="J25" s="5">
        <f>G25*I25</f>
        <v>277897.5</v>
      </c>
      <c r="K25" s="5">
        <f>H25*I25</f>
        <v>0</v>
      </c>
      <c r="L25" s="29">
        <v>5</v>
      </c>
      <c r="M25" s="19">
        <f>J25*L25</f>
        <v>1389487.5</v>
      </c>
      <c r="N25" s="5">
        <v>70.121653743048682</v>
      </c>
    </row>
    <row r="26" spans="1:14" hidden="1">
      <c r="B26" s="4" t="s">
        <v>58</v>
      </c>
      <c r="C26" s="25" t="s">
        <v>26</v>
      </c>
      <c r="D26" s="10" t="s">
        <v>20</v>
      </c>
      <c r="E26" s="10" t="s">
        <v>27</v>
      </c>
      <c r="F26" s="4" t="s">
        <v>28</v>
      </c>
      <c r="G26" s="14">
        <v>39849</v>
      </c>
      <c r="H26" s="14">
        <v>0</v>
      </c>
      <c r="I26" s="9">
        <v>0.5</v>
      </c>
      <c r="J26" s="5">
        <f>G26*I26</f>
        <v>19924.5</v>
      </c>
      <c r="K26" s="5">
        <f>H26*I26</f>
        <v>0</v>
      </c>
      <c r="L26" s="29"/>
      <c r="M26" s="19"/>
      <c r="N26" s="5">
        <v>5.0275331372299981</v>
      </c>
    </row>
    <row r="27" spans="1:14">
      <c r="A27" t="s">
        <v>17</v>
      </c>
      <c r="B27" s="4" t="s">
        <v>58</v>
      </c>
      <c r="C27" s="25" t="s">
        <v>29</v>
      </c>
      <c r="D27" s="10" t="s">
        <v>32</v>
      </c>
      <c r="E27" s="10" t="s">
        <v>33</v>
      </c>
      <c r="F27" s="4" t="s">
        <v>34</v>
      </c>
      <c r="G27" s="14">
        <v>179620</v>
      </c>
      <c r="H27" s="14">
        <v>0</v>
      </c>
      <c r="I27" s="9">
        <v>0.2</v>
      </c>
      <c r="J27" s="5">
        <f>G27*I27</f>
        <v>35924</v>
      </c>
      <c r="K27" s="5">
        <f>H27*I27</f>
        <v>0</v>
      </c>
      <c r="L27" s="29">
        <v>15</v>
      </c>
      <c r="M27" s="19">
        <f>J27*L27</f>
        <v>538860</v>
      </c>
      <c r="N27" s="5">
        <v>9.0646741660694357</v>
      </c>
    </row>
    <row r="28" spans="1:14">
      <c r="A28" t="s">
        <v>17</v>
      </c>
      <c r="B28" s="4" t="s">
        <v>58</v>
      </c>
      <c r="C28" s="25" t="s">
        <v>31</v>
      </c>
      <c r="D28" s="10" t="s">
        <v>32</v>
      </c>
      <c r="E28" s="10" t="s">
        <v>33</v>
      </c>
      <c r="F28" s="4" t="s">
        <v>61</v>
      </c>
      <c r="G28" s="14">
        <v>272120</v>
      </c>
      <c r="H28" s="14">
        <v>0</v>
      </c>
      <c r="I28" s="9">
        <v>0.5</v>
      </c>
      <c r="J28" s="5">
        <f>G28*I28</f>
        <v>136060</v>
      </c>
      <c r="K28" s="5">
        <f>H28*I28</f>
        <v>0</v>
      </c>
      <c r="L28" s="29">
        <v>15</v>
      </c>
      <c r="M28" s="19">
        <f>J28*L28</f>
        <v>2040900</v>
      </c>
      <c r="N28" s="5">
        <v>34.331910896208861</v>
      </c>
    </row>
    <row r="29" spans="1:14">
      <c r="A29" t="s">
        <v>17</v>
      </c>
      <c r="B29" s="4" t="s">
        <v>58</v>
      </c>
      <c r="C29" s="25" t="s">
        <v>35</v>
      </c>
      <c r="D29" s="10" t="s">
        <v>32</v>
      </c>
      <c r="E29" s="10" t="s">
        <v>33</v>
      </c>
      <c r="F29" s="4" t="s">
        <v>62</v>
      </c>
      <c r="G29" s="14">
        <v>122399</v>
      </c>
      <c r="H29" s="14">
        <v>0</v>
      </c>
      <c r="I29" s="9">
        <v>0.5</v>
      </c>
      <c r="J29" s="5">
        <f>G29*I29</f>
        <v>61199.5</v>
      </c>
      <c r="K29" s="5">
        <f>H29*I29</f>
        <v>0</v>
      </c>
      <c r="L29" s="29">
        <v>15</v>
      </c>
      <c r="M29" s="19">
        <f>J29*L29</f>
        <v>917992.5</v>
      </c>
      <c r="N29" s="5">
        <v>15.442420850305265</v>
      </c>
    </row>
    <row r="30" spans="1:14">
      <c r="A30" t="s">
        <v>17</v>
      </c>
      <c r="B30" s="4" t="s">
        <v>58</v>
      </c>
      <c r="C30" s="25" t="s">
        <v>37</v>
      </c>
      <c r="D30" s="10" t="s">
        <v>32</v>
      </c>
      <c r="E30" s="10" t="s">
        <v>33</v>
      </c>
      <c r="F30" s="4" t="s">
        <v>63</v>
      </c>
      <c r="G30" s="14">
        <v>93670</v>
      </c>
      <c r="H30" s="14">
        <v>0</v>
      </c>
      <c r="I30" s="9">
        <v>0.5</v>
      </c>
      <c r="J30" s="5">
        <f>G30*I30</f>
        <v>46835</v>
      </c>
      <c r="K30" s="5">
        <f>H30*I30</f>
        <v>0</v>
      </c>
      <c r="L30" s="29">
        <v>15</v>
      </c>
      <c r="M30" s="19">
        <f>J30*L30</f>
        <v>702525</v>
      </c>
      <c r="N30" s="5">
        <v>11.817838062795401</v>
      </c>
    </row>
    <row r="31" spans="1:14">
      <c r="A31" t="s">
        <v>17</v>
      </c>
      <c r="B31" s="4" t="s">
        <v>58</v>
      </c>
      <c r="C31" s="25" t="s">
        <v>39</v>
      </c>
      <c r="D31" s="10" t="s">
        <v>32</v>
      </c>
      <c r="E31" s="10" t="s">
        <v>33</v>
      </c>
      <c r="F31" s="4" t="s">
        <v>64</v>
      </c>
      <c r="G31" s="14">
        <v>89640</v>
      </c>
      <c r="H31" s="14">
        <v>0</v>
      </c>
      <c r="I31" s="9">
        <v>0.2</v>
      </c>
      <c r="J31" s="5">
        <f>G31*I31</f>
        <v>17928</v>
      </c>
      <c r="K31" s="5">
        <f>H31*I31</f>
        <v>0</v>
      </c>
      <c r="L31" s="29">
        <v>20</v>
      </c>
      <c r="M31" s="19">
        <f>J31*L31</f>
        <v>358560</v>
      </c>
      <c r="N31" s="5">
        <v>4.5237578902486595</v>
      </c>
    </row>
    <row r="32" spans="1:14">
      <c r="A32" t="s">
        <v>17</v>
      </c>
      <c r="B32" s="4" t="s">
        <v>58</v>
      </c>
      <c r="C32" s="25" t="s">
        <v>41</v>
      </c>
      <c r="D32" s="10" t="s">
        <v>32</v>
      </c>
      <c r="E32" s="10" t="s">
        <v>33</v>
      </c>
      <c r="F32" s="4" t="s">
        <v>55</v>
      </c>
      <c r="G32" s="14">
        <v>146400</v>
      </c>
      <c r="H32" s="14">
        <v>0</v>
      </c>
      <c r="I32" s="9">
        <v>0.5</v>
      </c>
      <c r="J32" s="5">
        <f>G32*I32</f>
        <v>73200</v>
      </c>
      <c r="K32" s="5">
        <f>H32*I32</f>
        <v>0</v>
      </c>
      <c r="L32" s="29">
        <v>5</v>
      </c>
      <c r="M32" s="19">
        <f>J32*L32</f>
        <v>366000</v>
      </c>
      <c r="N32" s="5">
        <v>18.470497409984485</v>
      </c>
    </row>
    <row r="33" spans="1:14">
      <c r="A33" t="s">
        <v>17</v>
      </c>
      <c r="B33" s="4" t="s">
        <v>58</v>
      </c>
      <c r="C33" s="25" t="s">
        <v>44</v>
      </c>
      <c r="D33" s="10" t="s">
        <v>32</v>
      </c>
      <c r="E33" s="10" t="s">
        <v>33</v>
      </c>
      <c r="F33" s="4" t="s">
        <v>57</v>
      </c>
      <c r="G33" s="14">
        <v>191340</v>
      </c>
      <c r="H33" s="14">
        <v>0</v>
      </c>
      <c r="I33" s="9">
        <v>0.5</v>
      </c>
      <c r="J33" s="5">
        <f>G33*I33</f>
        <v>95670</v>
      </c>
      <c r="K33" s="5">
        <f>H33*I33</f>
        <v>0</v>
      </c>
      <c r="L33" s="29">
        <v>5</v>
      </c>
      <c r="M33" s="19">
        <f>J33*L33</f>
        <v>478350</v>
      </c>
      <c r="N33" s="5">
        <v>24.140334524770704</v>
      </c>
    </row>
    <row r="34" spans="1:14" hidden="1">
      <c r="B34" s="4" t="s">
        <v>65</v>
      </c>
      <c r="C34" s="25" t="s">
        <v>19</v>
      </c>
      <c r="D34" s="10" t="s">
        <v>20</v>
      </c>
      <c r="E34" s="10" t="s">
        <v>42</v>
      </c>
      <c r="F34" s="4" t="s">
        <v>66</v>
      </c>
      <c r="G34" s="14">
        <v>680146</v>
      </c>
      <c r="H34" s="14"/>
      <c r="I34" s="9">
        <v>0.5</v>
      </c>
      <c r="J34" s="5">
        <f>G34*I34</f>
        <v>340073</v>
      </c>
      <c r="K34" s="5">
        <f>H34*I34</f>
        <v>0</v>
      </c>
      <c r="L34" s="29"/>
      <c r="M34" s="19"/>
      <c r="N34" s="5">
        <v>85.810347892153729</v>
      </c>
    </row>
    <row r="35" spans="1:14" hidden="1">
      <c r="B35" s="4" t="s">
        <v>65</v>
      </c>
      <c r="C35" s="25" t="s">
        <v>23</v>
      </c>
      <c r="D35" s="10" t="s">
        <v>20</v>
      </c>
      <c r="E35" s="10" t="s">
        <v>42</v>
      </c>
      <c r="F35" s="4" t="s">
        <v>67</v>
      </c>
      <c r="G35" s="14">
        <v>1418703.9999999998</v>
      </c>
      <c r="H35" s="14"/>
      <c r="I35" s="9">
        <v>0.8</v>
      </c>
      <c r="J35" s="5">
        <f>G35*I35</f>
        <v>1134963.2</v>
      </c>
      <c r="K35" s="5">
        <f>H35*I35</f>
        <v>0</v>
      </c>
      <c r="L35" s="29"/>
      <c r="M35" s="19"/>
      <c r="N35" s="5">
        <v>286.38435582005059</v>
      </c>
    </row>
    <row r="36" spans="1:14" hidden="1">
      <c r="B36" s="4" t="s">
        <v>65</v>
      </c>
      <c r="C36" s="25" t="s">
        <v>26</v>
      </c>
      <c r="D36" s="10" t="s">
        <v>20</v>
      </c>
      <c r="E36" s="10" t="s">
        <v>42</v>
      </c>
      <c r="F36" s="4" t="s">
        <v>68</v>
      </c>
      <c r="G36" s="14">
        <v>0</v>
      </c>
      <c r="H36" s="14">
        <v>2270</v>
      </c>
      <c r="I36" s="9">
        <v>0.2</v>
      </c>
      <c r="J36" s="5">
        <f>G36*I36</f>
        <v>0</v>
      </c>
      <c r="K36" s="5">
        <f>H36*I36</f>
        <v>454</v>
      </c>
      <c r="L36" s="29"/>
      <c r="M36" s="19"/>
      <c r="N36" s="5">
        <v>2.4155727517667445</v>
      </c>
    </row>
    <row r="37" spans="1:14" hidden="1">
      <c r="B37" s="4" t="s">
        <v>65</v>
      </c>
      <c r="C37" s="25" t="s">
        <v>29</v>
      </c>
      <c r="D37" s="10" t="s">
        <v>20</v>
      </c>
      <c r="E37" s="10" t="s">
        <v>24</v>
      </c>
      <c r="F37" s="4" t="s">
        <v>69</v>
      </c>
      <c r="G37" s="14">
        <v>65250</v>
      </c>
      <c r="H37" s="14"/>
      <c r="I37" s="9">
        <v>0.2</v>
      </c>
      <c r="J37" s="5">
        <f>G37*I37</f>
        <v>13050</v>
      </c>
      <c r="K37" s="5">
        <f>H37*I37</f>
        <v>0</v>
      </c>
      <c r="L37" s="29"/>
      <c r="M37" s="19"/>
      <c r="N37" s="5">
        <v>3.2928960546488732</v>
      </c>
    </row>
    <row r="38" spans="1:14" hidden="1">
      <c r="B38" s="4" t="s">
        <v>65</v>
      </c>
      <c r="C38" s="25" t="s">
        <v>31</v>
      </c>
      <c r="D38" s="10" t="s">
        <v>20</v>
      </c>
      <c r="E38" s="10" t="s">
        <v>24</v>
      </c>
      <c r="F38" s="4" t="s">
        <v>70</v>
      </c>
      <c r="G38" s="14">
        <v>194913</v>
      </c>
      <c r="H38" s="14"/>
      <c r="I38" s="9">
        <v>0.5</v>
      </c>
      <c r="J38" s="5">
        <f>G38*I38</f>
        <v>97456.5</v>
      </c>
      <c r="K38" s="5">
        <f>H38*I38</f>
        <v>0</v>
      </c>
      <c r="L38" s="29"/>
      <c r="M38" s="19"/>
      <c r="N38" s="5">
        <v>24.591120639838152</v>
      </c>
    </row>
    <row r="39" spans="1:14" hidden="1">
      <c r="B39" s="4" t="s">
        <v>65</v>
      </c>
      <c r="C39" s="25" t="s">
        <v>35</v>
      </c>
      <c r="D39" s="10" t="s">
        <v>20</v>
      </c>
      <c r="E39" s="10" t="s">
        <v>24</v>
      </c>
      <c r="F39" s="4" t="s">
        <v>71</v>
      </c>
      <c r="G39" s="14">
        <v>23250</v>
      </c>
      <c r="H39" s="14"/>
      <c r="I39" s="9">
        <v>0.5</v>
      </c>
      <c r="J39" s="5">
        <f>G39*I39</f>
        <v>11625</v>
      </c>
      <c r="K39" s="5">
        <f>H39*I39</f>
        <v>0</v>
      </c>
      <c r="L39" s="29"/>
      <c r="M39" s="19"/>
      <c r="N39" s="5">
        <v>2.9333269452331914</v>
      </c>
    </row>
    <row r="40" spans="1:14" hidden="1">
      <c r="B40" s="4" t="s">
        <v>65</v>
      </c>
      <c r="C40" s="25" t="s">
        <v>37</v>
      </c>
      <c r="D40" s="10" t="s">
        <v>20</v>
      </c>
      <c r="E40" s="10" t="s">
        <v>24</v>
      </c>
      <c r="F40" s="4" t="s">
        <v>72</v>
      </c>
      <c r="G40" s="14">
        <v>182727.99999999997</v>
      </c>
      <c r="H40" s="14"/>
      <c r="I40" s="9">
        <v>0.2</v>
      </c>
      <c r="J40" s="5">
        <f>G40*I40</f>
        <v>36545.599999999999</v>
      </c>
      <c r="K40" s="5">
        <f>H40*I40</f>
        <v>0</v>
      </c>
      <c r="L40" s="29"/>
      <c r="M40" s="19"/>
      <c r="N40" s="5">
        <v>9.2215219965345483</v>
      </c>
    </row>
    <row r="41" spans="1:14" hidden="1">
      <c r="B41" s="4" t="s">
        <v>65</v>
      </c>
      <c r="C41" s="25" t="s">
        <v>39</v>
      </c>
      <c r="D41" s="10" t="s">
        <v>20</v>
      </c>
      <c r="E41" s="10" t="s">
        <v>24</v>
      </c>
      <c r="F41" s="4" t="s">
        <v>73</v>
      </c>
      <c r="G41" s="14">
        <v>554140</v>
      </c>
      <c r="H41" s="14"/>
      <c r="I41" s="9">
        <v>0.8</v>
      </c>
      <c r="J41" s="5">
        <f>G41*I41</f>
        <v>443312</v>
      </c>
      <c r="K41" s="5">
        <f>H41*I41</f>
        <v>0</v>
      </c>
      <c r="L41" s="29"/>
      <c r="M41" s="19"/>
      <c r="N41" s="5">
        <v>111.8605621286208</v>
      </c>
    </row>
    <row r="42" spans="1:14" hidden="1">
      <c r="B42" s="4" t="s">
        <v>65</v>
      </c>
      <c r="C42" s="25" t="s">
        <v>41</v>
      </c>
      <c r="D42" s="10" t="s">
        <v>20</v>
      </c>
      <c r="E42" s="10" t="s">
        <v>24</v>
      </c>
      <c r="F42" s="4" t="s">
        <v>74</v>
      </c>
      <c r="G42" s="14">
        <v>188484</v>
      </c>
      <c r="H42" s="14"/>
      <c r="I42" s="9">
        <v>0.2</v>
      </c>
      <c r="J42" s="5">
        <f>G42*I42</f>
        <v>37696.800000000003</v>
      </c>
      <c r="K42" s="5">
        <f>H42*I42</f>
        <v>0</v>
      </c>
      <c r="L42" s="29"/>
      <c r="M42" s="19"/>
      <c r="N42" s="5">
        <v>9.5120033711025016</v>
      </c>
    </row>
    <row r="43" spans="1:14" hidden="1">
      <c r="B43" s="4" t="s">
        <v>65</v>
      </c>
      <c r="C43" s="25" t="s">
        <v>44</v>
      </c>
      <c r="D43" s="10" t="s">
        <v>20</v>
      </c>
      <c r="E43" s="10" t="s">
        <v>24</v>
      </c>
      <c r="F43" s="4" t="s">
        <v>75</v>
      </c>
      <c r="G43" s="14">
        <v>146000</v>
      </c>
      <c r="H43" s="14"/>
      <c r="I43" s="9">
        <v>0.2</v>
      </c>
      <c r="J43" s="5">
        <f>G43*I43</f>
        <v>29200</v>
      </c>
      <c r="K43" s="5">
        <f>H43*I43</f>
        <v>0</v>
      </c>
      <c r="L43" s="29"/>
      <c r="M43" s="19"/>
      <c r="N43" s="5">
        <v>7.3680126280265972</v>
      </c>
    </row>
    <row r="44" spans="1:14" s="6" customFormat="1" hidden="1">
      <c r="B44" s="4" t="s">
        <v>65</v>
      </c>
      <c r="C44" s="25" t="s">
        <v>46</v>
      </c>
      <c r="D44" s="10" t="s">
        <v>20</v>
      </c>
      <c r="E44" s="10" t="s">
        <v>76</v>
      </c>
      <c r="F44" s="4" t="s">
        <v>77</v>
      </c>
      <c r="G44" s="14">
        <v>19772</v>
      </c>
      <c r="H44" s="14">
        <v>11042</v>
      </c>
      <c r="I44" s="9">
        <v>0.2</v>
      </c>
      <c r="J44" s="5">
        <f>G44*I44</f>
        <v>3954.4</v>
      </c>
      <c r="K44" s="5">
        <f>H44*I44</f>
        <v>2208.4</v>
      </c>
      <c r="L44" s="29"/>
      <c r="M44" s="19"/>
      <c r="N44" s="5">
        <v>12.747922624307138</v>
      </c>
    </row>
    <row r="45" spans="1:14" hidden="1">
      <c r="B45" s="4" t="s">
        <v>65</v>
      </c>
      <c r="C45" s="25" t="s">
        <v>48</v>
      </c>
      <c r="D45" s="10" t="s">
        <v>20</v>
      </c>
      <c r="E45" s="10" t="s">
        <v>42</v>
      </c>
      <c r="F45" s="4" t="s">
        <v>78</v>
      </c>
      <c r="G45" s="14">
        <v>979000</v>
      </c>
      <c r="H45" s="14">
        <v>-435</v>
      </c>
      <c r="I45" s="9">
        <v>0.8</v>
      </c>
      <c r="J45" s="5">
        <f>G45*I45</f>
        <v>783200</v>
      </c>
      <c r="K45" s="5">
        <f>H45*I45</f>
        <v>-348</v>
      </c>
      <c r="L45" s="29"/>
      <c r="M45" s="19"/>
      <c r="N45" s="5">
        <v>195.77264471881773</v>
      </c>
    </row>
    <row r="46" spans="1:14" hidden="1">
      <c r="B46" s="4" t="s">
        <v>65</v>
      </c>
      <c r="C46" s="25" t="s">
        <v>51</v>
      </c>
      <c r="D46" s="10" t="s">
        <v>20</v>
      </c>
      <c r="E46" s="10" t="s">
        <v>24</v>
      </c>
      <c r="F46" s="4" t="s">
        <v>79</v>
      </c>
      <c r="G46" s="14">
        <v>627000</v>
      </c>
      <c r="H46" s="14">
        <v>-279</v>
      </c>
      <c r="I46" s="9">
        <v>0.8</v>
      </c>
      <c r="J46" s="5">
        <f>G46*I46</f>
        <v>501600</v>
      </c>
      <c r="K46" s="5">
        <f>H46*I46</f>
        <v>-223.20000000000002</v>
      </c>
      <c r="L46" s="29"/>
      <c r="M46" s="19"/>
      <c r="N46" s="5">
        <v>125.38075858878175</v>
      </c>
    </row>
    <row r="47" spans="1:14">
      <c r="A47" t="s">
        <v>17</v>
      </c>
      <c r="B47" s="4" t="s">
        <v>65</v>
      </c>
      <c r="C47" s="25" t="s">
        <v>53</v>
      </c>
      <c r="D47" s="48" t="s">
        <v>20</v>
      </c>
      <c r="E47" s="10" t="s">
        <v>80</v>
      </c>
      <c r="F47" s="4" t="s">
        <v>81</v>
      </c>
      <c r="G47" s="14">
        <v>80000</v>
      </c>
      <c r="H47" s="14">
        <v>3000</v>
      </c>
      <c r="I47" s="9">
        <v>0.8</v>
      </c>
      <c r="J47" s="5">
        <f>G47*I47</f>
        <v>64000</v>
      </c>
      <c r="K47" s="5">
        <f>H47*I47</f>
        <v>2400</v>
      </c>
      <c r="L47" s="29">
        <v>3</v>
      </c>
      <c r="M47" s="19">
        <f>J47*L47</f>
        <v>192000</v>
      </c>
      <c r="N47" s="5">
        <v>28.918616360189056</v>
      </c>
    </row>
    <row r="48" spans="1:14" hidden="1">
      <c r="B48" s="4" t="s">
        <v>65</v>
      </c>
      <c r="C48" s="25" t="s">
        <v>56</v>
      </c>
      <c r="D48" s="10" t="s">
        <v>20</v>
      </c>
      <c r="E48" s="10" t="s">
        <v>42</v>
      </c>
      <c r="F48" s="4" t="s">
        <v>82</v>
      </c>
      <c r="G48" s="14">
        <v>61080</v>
      </c>
      <c r="H48" s="14">
        <v>-380</v>
      </c>
      <c r="I48" s="9">
        <v>0.2</v>
      </c>
      <c r="J48" s="5">
        <f>G48*I48</f>
        <v>12216</v>
      </c>
      <c r="K48" s="5">
        <f>H48*I48</f>
        <v>-76</v>
      </c>
      <c r="L48" s="29"/>
      <c r="M48" s="19"/>
      <c r="N48" s="5">
        <v>2.6780844952871692</v>
      </c>
    </row>
    <row r="49" spans="1:14" hidden="1">
      <c r="B49" s="4" t="s">
        <v>65</v>
      </c>
      <c r="C49" s="25" t="s">
        <v>83</v>
      </c>
      <c r="D49" s="10" t="s">
        <v>20</v>
      </c>
      <c r="E49" s="10" t="s">
        <v>24</v>
      </c>
      <c r="F49" s="4" t="s">
        <v>84</v>
      </c>
      <c r="G49" s="14">
        <v>228632</v>
      </c>
      <c r="H49" s="14"/>
      <c r="I49" s="9">
        <v>0.8</v>
      </c>
      <c r="J49" s="5">
        <f>G49*I49</f>
        <v>182905.60000000001</v>
      </c>
      <c r="K49" s="5">
        <f>H49*I49</f>
        <v>0</v>
      </c>
      <c r="L49" s="29"/>
      <c r="M49" s="19"/>
      <c r="N49" s="5">
        <v>46.152423648519921</v>
      </c>
    </row>
    <row r="50" spans="1:14">
      <c r="A50" t="s">
        <v>17</v>
      </c>
      <c r="B50" s="4" t="s">
        <v>85</v>
      </c>
      <c r="C50" s="25" t="s">
        <v>19</v>
      </c>
      <c r="D50" s="48" t="s">
        <v>20</v>
      </c>
      <c r="E50" s="10" t="s">
        <v>86</v>
      </c>
      <c r="F50" s="4" t="s">
        <v>87</v>
      </c>
      <c r="G50" s="14">
        <v>51358</v>
      </c>
      <c r="H50" s="14"/>
      <c r="I50" s="9">
        <v>0.2</v>
      </c>
      <c r="J50" s="5">
        <f>G50*I50</f>
        <v>10271.6</v>
      </c>
      <c r="K50" s="5">
        <v>0</v>
      </c>
      <c r="L50" s="29">
        <v>3</v>
      </c>
      <c r="M50" s="19">
        <f>J50*L50</f>
        <v>30814.800000000003</v>
      </c>
      <c r="N50" s="5">
        <v>2.5918246065081507</v>
      </c>
    </row>
    <row r="51" spans="1:14">
      <c r="A51" t="s">
        <v>17</v>
      </c>
      <c r="B51" s="4" t="s">
        <v>85</v>
      </c>
      <c r="C51" s="25" t="s">
        <v>23</v>
      </c>
      <c r="D51" s="48" t="s">
        <v>20</v>
      </c>
      <c r="E51" s="10" t="s">
        <v>86</v>
      </c>
      <c r="F51" s="4" t="s">
        <v>88</v>
      </c>
      <c r="G51" s="14">
        <v>71343</v>
      </c>
      <c r="H51" s="14"/>
      <c r="I51" s="9">
        <v>0.2</v>
      </c>
      <c r="J51" s="5">
        <f>G51*I51</f>
        <v>14268.6</v>
      </c>
      <c r="K51" s="5">
        <v>0</v>
      </c>
      <c r="L51" s="29">
        <v>3</v>
      </c>
      <c r="M51" s="19">
        <f>J51*L51</f>
        <v>42805.8</v>
      </c>
      <c r="N51" s="5">
        <v>3.6003844172691886</v>
      </c>
    </row>
    <row r="52" spans="1:14">
      <c r="A52" t="s">
        <v>17</v>
      </c>
      <c r="B52" s="4" t="s">
        <v>85</v>
      </c>
      <c r="C52" s="25" t="s">
        <v>26</v>
      </c>
      <c r="D52" s="48" t="s">
        <v>20</v>
      </c>
      <c r="E52" s="10" t="s">
        <v>86</v>
      </c>
      <c r="F52" s="4" t="s">
        <v>89</v>
      </c>
      <c r="G52" s="14">
        <v>103816</v>
      </c>
      <c r="H52" s="14"/>
      <c r="I52" s="9">
        <v>0.2</v>
      </c>
      <c r="J52" s="5">
        <f>G52*I52</f>
        <v>20763.2</v>
      </c>
      <c r="K52" s="5">
        <v>0</v>
      </c>
      <c r="L52" s="29">
        <v>3</v>
      </c>
      <c r="M52" s="19">
        <f>J52*L52</f>
        <v>62289.600000000006</v>
      </c>
      <c r="N52" s="5">
        <v>5.2391616369260916</v>
      </c>
    </row>
    <row r="53" spans="1:14" hidden="1">
      <c r="B53" s="4" t="s">
        <v>85</v>
      </c>
      <c r="C53" s="25" t="s">
        <v>29</v>
      </c>
      <c r="D53" s="10" t="s">
        <v>20</v>
      </c>
      <c r="E53" s="10" t="s">
        <v>24</v>
      </c>
      <c r="F53" s="4" t="s">
        <v>90</v>
      </c>
      <c r="G53" s="14">
        <v>9677</v>
      </c>
      <c r="H53" s="14"/>
      <c r="I53" s="9">
        <v>0.8</v>
      </c>
      <c r="J53" s="5">
        <f>G53*I53</f>
        <v>7741.6</v>
      </c>
      <c r="K53" s="5">
        <v>0</v>
      </c>
      <c r="L53" s="29"/>
      <c r="M53" s="19"/>
      <c r="N53" s="5">
        <v>1.953431731545572</v>
      </c>
    </row>
    <row r="54" spans="1:14" hidden="1">
      <c r="B54" s="4" t="s">
        <v>85</v>
      </c>
      <c r="C54" s="25" t="s">
        <v>31</v>
      </c>
      <c r="D54" s="10" t="s">
        <v>20</v>
      </c>
      <c r="E54" s="10" t="s">
        <v>24</v>
      </c>
      <c r="F54" s="4" t="s">
        <v>91</v>
      </c>
      <c r="G54" s="14">
        <v>121634</v>
      </c>
      <c r="H54" s="14"/>
      <c r="I54" s="9">
        <v>0.5</v>
      </c>
      <c r="J54" s="5">
        <f>G54*I54</f>
        <v>60817</v>
      </c>
      <c r="K54" s="5">
        <v>0</v>
      </c>
      <c r="L54" s="29"/>
      <c r="M54" s="19"/>
      <c r="N54" s="5">
        <v>15.345904931462108</v>
      </c>
    </row>
    <row r="55" spans="1:14" hidden="1">
      <c r="B55" s="4" t="s">
        <v>85</v>
      </c>
      <c r="C55" s="25" t="s">
        <v>35</v>
      </c>
      <c r="D55" s="10" t="s">
        <v>20</v>
      </c>
      <c r="E55" s="10" t="s">
        <v>24</v>
      </c>
      <c r="F55" s="4" t="s">
        <v>92</v>
      </c>
      <c r="G55" s="14">
        <v>172512</v>
      </c>
      <c r="H55" s="14"/>
      <c r="I55" s="9">
        <v>0.5</v>
      </c>
      <c r="J55" s="5">
        <f>G55*I55</f>
        <v>86256</v>
      </c>
      <c r="K55" s="5">
        <v>0</v>
      </c>
      <c r="L55" s="29"/>
      <c r="M55" s="19"/>
      <c r="N55" s="5">
        <v>21.764907439830896</v>
      </c>
    </row>
    <row r="56" spans="1:14" hidden="1">
      <c r="B56" s="4" t="s">
        <v>85</v>
      </c>
      <c r="C56" s="25" t="s">
        <v>37</v>
      </c>
      <c r="D56" s="10" t="s">
        <v>20</v>
      </c>
      <c r="E56" s="10" t="s">
        <v>42</v>
      </c>
      <c r="F56" s="4" t="s">
        <v>93</v>
      </c>
      <c r="G56" s="14">
        <v>290324</v>
      </c>
      <c r="H56" s="14"/>
      <c r="I56" s="9">
        <v>0.5</v>
      </c>
      <c r="J56" s="5">
        <f>G56*I56</f>
        <v>145162</v>
      </c>
      <c r="K56" s="5">
        <v>0</v>
      </c>
      <c r="L56" s="29"/>
      <c r="M56" s="19"/>
      <c r="N56" s="5">
        <v>36.628611270876604</v>
      </c>
    </row>
    <row r="57" spans="1:14" hidden="1">
      <c r="B57" s="4" t="s">
        <v>85</v>
      </c>
      <c r="C57" s="25" t="s">
        <v>39</v>
      </c>
      <c r="D57" s="10" t="s">
        <v>20</v>
      </c>
      <c r="E57" s="10" t="s">
        <v>42</v>
      </c>
      <c r="F57" s="4" t="s">
        <v>94</v>
      </c>
      <c r="G57" s="14">
        <v>4837</v>
      </c>
      <c r="H57" s="14"/>
      <c r="I57" s="9">
        <v>0.2</v>
      </c>
      <c r="J57" s="5">
        <f>G57*I57</f>
        <v>967.40000000000009</v>
      </c>
      <c r="K57" s="5">
        <v>0</v>
      </c>
      <c r="L57" s="29"/>
      <c r="M57" s="19"/>
      <c r="N57" s="5">
        <v>0.24410326768331952</v>
      </c>
    </row>
    <row r="58" spans="1:14" hidden="1">
      <c r="B58" s="4" t="s">
        <v>85</v>
      </c>
      <c r="C58" s="25" t="s">
        <v>41</v>
      </c>
      <c r="D58" s="10" t="s">
        <v>20</v>
      </c>
      <c r="E58" s="10" t="s">
        <v>24</v>
      </c>
      <c r="F58" s="4" t="s">
        <v>95</v>
      </c>
      <c r="G58" s="14">
        <v>22491</v>
      </c>
      <c r="H58" s="14"/>
      <c r="I58" s="9">
        <v>0.2</v>
      </c>
      <c r="J58" s="5">
        <f>G58*I58</f>
        <v>4498.2</v>
      </c>
      <c r="K58" s="5">
        <v>0</v>
      </c>
      <c r="L58" s="29"/>
      <c r="M58" s="19"/>
      <c r="N58" s="5">
        <v>1.1350272055955219</v>
      </c>
    </row>
    <row r="59" spans="1:14" hidden="1">
      <c r="B59" s="4" t="s">
        <v>85</v>
      </c>
      <c r="C59" s="25" t="s">
        <v>44</v>
      </c>
      <c r="D59" s="10" t="s">
        <v>20</v>
      </c>
      <c r="E59" s="10" t="s">
        <v>24</v>
      </c>
      <c r="F59" s="4" t="s">
        <v>96</v>
      </c>
      <c r="G59" s="14">
        <v>26000</v>
      </c>
      <c r="H59" s="14"/>
      <c r="I59" s="9">
        <v>0.2</v>
      </c>
      <c r="J59" s="5">
        <f>G59*I59</f>
        <v>5200</v>
      </c>
      <c r="K59" s="5">
        <v>0</v>
      </c>
      <c r="L59" s="29"/>
      <c r="M59" s="19"/>
      <c r="N59" s="5">
        <v>1.3121118378677503</v>
      </c>
    </row>
    <row r="60" spans="1:14" hidden="1">
      <c r="B60" s="4" t="s">
        <v>85</v>
      </c>
      <c r="C60" s="25" t="s">
        <v>46</v>
      </c>
      <c r="D60" s="10" t="s">
        <v>20</v>
      </c>
      <c r="E60" s="10" t="s">
        <v>24</v>
      </c>
      <c r="F60" s="4" t="s">
        <v>97</v>
      </c>
      <c r="G60" s="14">
        <v>150000</v>
      </c>
      <c r="H60" s="14"/>
      <c r="I60" s="9">
        <v>0.5</v>
      </c>
      <c r="J60" s="5">
        <f>G60*I60</f>
        <v>75000</v>
      </c>
      <c r="K60" s="5">
        <v>0</v>
      </c>
      <c r="L60" s="29"/>
      <c r="M60" s="19"/>
      <c r="N60" s="5">
        <v>18.924689969246398</v>
      </c>
    </row>
    <row r="61" spans="1:14" hidden="1">
      <c r="B61" s="4" t="s">
        <v>98</v>
      </c>
      <c r="C61" s="25" t="s">
        <v>19</v>
      </c>
      <c r="D61" s="10" t="s">
        <v>20</v>
      </c>
      <c r="E61" s="10" t="s">
        <v>24</v>
      </c>
      <c r="F61" s="4" t="s">
        <v>99</v>
      </c>
      <c r="G61" s="14">
        <v>141201</v>
      </c>
      <c r="H61" s="14">
        <v>0</v>
      </c>
      <c r="I61" s="9">
        <v>0.2</v>
      </c>
      <c r="J61" s="5">
        <f>G61*I61</f>
        <v>28240.2</v>
      </c>
      <c r="K61" s="5">
        <v>0</v>
      </c>
      <c r="L61" s="29"/>
      <c r="M61" s="19"/>
      <c r="N61" s="5">
        <v>7.1258270622601616</v>
      </c>
    </row>
    <row r="62" spans="1:14" s="6" customFormat="1">
      <c r="A62" s="6" t="s">
        <v>17</v>
      </c>
      <c r="B62" s="4" t="s">
        <v>98</v>
      </c>
      <c r="C62" s="25" t="s">
        <v>23</v>
      </c>
      <c r="D62" s="48" t="s">
        <v>20</v>
      </c>
      <c r="E62" s="10" t="s">
        <v>86</v>
      </c>
      <c r="F62" s="4" t="s">
        <v>100</v>
      </c>
      <c r="G62" s="14">
        <v>6519</v>
      </c>
      <c r="H62" s="14">
        <v>0</v>
      </c>
      <c r="I62" s="9">
        <v>0.2</v>
      </c>
      <c r="J62" s="5">
        <f>G62*I62</f>
        <v>1303.8000000000002</v>
      </c>
      <c r="K62" s="5">
        <v>0</v>
      </c>
      <c r="L62" s="29">
        <v>5</v>
      </c>
      <c r="M62" s="19">
        <f>J62*L62</f>
        <v>6519.0000000000009</v>
      </c>
      <c r="N62" s="5">
        <v>0.32898681042537942</v>
      </c>
    </row>
    <row r="63" spans="1:14" hidden="1">
      <c r="B63" s="4" t="s">
        <v>98</v>
      </c>
      <c r="C63" s="25" t="s">
        <v>26</v>
      </c>
      <c r="D63" s="10" t="s">
        <v>20</v>
      </c>
      <c r="E63" s="10" t="s">
        <v>24</v>
      </c>
      <c r="F63" s="4" t="s">
        <v>101</v>
      </c>
      <c r="G63" s="14">
        <v>21745</v>
      </c>
      <c r="H63" s="14">
        <v>0</v>
      </c>
      <c r="I63" s="9">
        <v>0.2</v>
      </c>
      <c r="J63" s="5">
        <f>G63*I63</f>
        <v>4349</v>
      </c>
      <c r="K63" s="5">
        <v>0</v>
      </c>
      <c r="L63" s="29"/>
      <c r="M63" s="19"/>
      <c r="N63" s="5">
        <v>1.0973796890167011</v>
      </c>
    </row>
    <row r="64" spans="1:14" hidden="1">
      <c r="B64" s="4" t="s">
        <v>98</v>
      </c>
      <c r="C64" s="25" t="s">
        <v>29</v>
      </c>
      <c r="D64" s="10" t="s">
        <v>20</v>
      </c>
      <c r="E64" s="10" t="s">
        <v>24</v>
      </c>
      <c r="F64" s="4" t="s">
        <v>97</v>
      </c>
      <c r="G64" s="14">
        <v>60000</v>
      </c>
      <c r="H64" s="14">
        <v>0</v>
      </c>
      <c r="I64" s="9">
        <v>0.5</v>
      </c>
      <c r="J64" s="5">
        <f>G64*I64</f>
        <v>30000</v>
      </c>
      <c r="K64" s="5">
        <v>0</v>
      </c>
      <c r="L64" s="29"/>
      <c r="M64" s="19"/>
      <c r="N64" s="5">
        <v>7.5698759876985591</v>
      </c>
    </row>
    <row r="65" spans="1:15" hidden="1">
      <c r="B65" s="4" t="s">
        <v>98</v>
      </c>
      <c r="C65" s="25" t="s">
        <v>31</v>
      </c>
      <c r="D65" s="10" t="s">
        <v>20</v>
      </c>
      <c r="E65" s="10" t="s">
        <v>24</v>
      </c>
      <c r="F65" s="4" t="s">
        <v>96</v>
      </c>
      <c r="G65" s="14">
        <v>23282</v>
      </c>
      <c r="H65" s="14">
        <v>0</v>
      </c>
      <c r="I65" s="9">
        <v>0.5</v>
      </c>
      <c r="J65" s="5">
        <f>G65*I65</f>
        <v>11641</v>
      </c>
      <c r="K65" s="5">
        <v>0</v>
      </c>
      <c r="L65" s="29"/>
      <c r="M65" s="19"/>
      <c r="N65" s="5">
        <v>2.9373642124266306</v>
      </c>
    </row>
    <row r="66" spans="1:15" hidden="1">
      <c r="B66" s="4" t="s">
        <v>98</v>
      </c>
      <c r="C66" s="25" t="s">
        <v>35</v>
      </c>
      <c r="D66" s="10" t="s">
        <v>20</v>
      </c>
      <c r="E66" s="10" t="s">
        <v>42</v>
      </c>
      <c r="F66" s="4" t="s">
        <v>93</v>
      </c>
      <c r="G66" s="14">
        <v>225670</v>
      </c>
      <c r="H66" s="14">
        <v>0</v>
      </c>
      <c r="I66" s="9">
        <v>0.5</v>
      </c>
      <c r="J66" s="5">
        <f>G66*I66</f>
        <v>112835</v>
      </c>
      <c r="K66" s="5">
        <v>0</v>
      </c>
      <c r="L66" s="29"/>
      <c r="M66" s="19"/>
      <c r="N66" s="5">
        <v>28.471565235732228</v>
      </c>
    </row>
    <row r="67" spans="1:15" ht="15.95" hidden="1" customHeight="1">
      <c r="B67" s="4" t="s">
        <v>98</v>
      </c>
      <c r="C67" s="25" t="s">
        <v>37</v>
      </c>
      <c r="D67" s="10" t="s">
        <v>20</v>
      </c>
      <c r="E67" s="10" t="s">
        <v>42</v>
      </c>
      <c r="F67" s="4" t="s">
        <v>94</v>
      </c>
      <c r="G67" s="14">
        <v>5212</v>
      </c>
      <c r="H67" s="14">
        <v>0</v>
      </c>
      <c r="I67" s="9">
        <v>0.2</v>
      </c>
      <c r="J67" s="5">
        <f>G67*I67</f>
        <v>1042.4000000000001</v>
      </c>
      <c r="K67" s="5">
        <v>0</v>
      </c>
      <c r="L67" s="29"/>
      <c r="M67" s="19"/>
      <c r="N67" s="5">
        <v>0.26302795765256598</v>
      </c>
    </row>
    <row r="68" spans="1:15" hidden="1">
      <c r="B68" s="4" t="s">
        <v>98</v>
      </c>
      <c r="C68" s="25" t="s">
        <v>39</v>
      </c>
      <c r="D68" s="10" t="s">
        <v>20</v>
      </c>
      <c r="E68" s="10" t="s">
        <v>24</v>
      </c>
      <c r="F68" s="4" t="s">
        <v>102</v>
      </c>
      <c r="G68" s="14">
        <v>22108</v>
      </c>
      <c r="H68" s="14">
        <v>0</v>
      </c>
      <c r="I68" s="9">
        <v>0.2</v>
      </c>
      <c r="J68" s="5">
        <f>G68*I68</f>
        <v>4421.6000000000004</v>
      </c>
      <c r="K68" s="5">
        <v>0</v>
      </c>
      <c r="L68" s="29"/>
      <c r="M68" s="19"/>
      <c r="N68" s="5">
        <v>1.1156987889069316</v>
      </c>
    </row>
    <row r="69" spans="1:15" hidden="1">
      <c r="B69" s="4" t="s">
        <v>103</v>
      </c>
      <c r="C69" s="10" t="s">
        <v>19</v>
      </c>
      <c r="D69" s="10" t="s">
        <v>20</v>
      </c>
      <c r="E69" s="10" t="s">
        <v>24</v>
      </c>
      <c r="F69" s="4" t="s">
        <v>104</v>
      </c>
      <c r="G69" s="14">
        <v>1166833</v>
      </c>
      <c r="H69" s="14">
        <v>0</v>
      </c>
      <c r="I69" s="9">
        <v>0.5</v>
      </c>
      <c r="J69" s="5">
        <f>G69*I69</f>
        <v>583416.5</v>
      </c>
      <c r="K69" s="5">
        <v>0</v>
      </c>
      <c r="L69" s="29"/>
      <c r="M69" s="19"/>
      <c r="N69" s="5">
        <v>193.74769562554994</v>
      </c>
    </row>
    <row r="70" spans="1:15" hidden="1">
      <c r="B70" s="4" t="s">
        <v>103</v>
      </c>
      <c r="C70" s="10" t="s">
        <v>23</v>
      </c>
      <c r="D70" s="10" t="s">
        <v>20</v>
      </c>
      <c r="E70" s="10" t="s">
        <v>24</v>
      </c>
      <c r="F70" s="4" t="s">
        <v>105</v>
      </c>
      <c r="G70" s="14">
        <v>399582</v>
      </c>
      <c r="H70" s="14">
        <v>0</v>
      </c>
      <c r="I70" s="9">
        <v>0.5</v>
      </c>
      <c r="J70" s="5">
        <f>G70*I70</f>
        <v>199791</v>
      </c>
      <c r="K70" s="5">
        <v>0</v>
      </c>
      <c r="L70" s="29"/>
      <c r="M70" s="19"/>
      <c r="N70" s="5">
        <v>159.44240545989783</v>
      </c>
    </row>
    <row r="71" spans="1:15" ht="17.25">
      <c r="A71" t="s">
        <v>17</v>
      </c>
      <c r="B71" s="4" t="s">
        <v>106</v>
      </c>
      <c r="C71" s="10"/>
      <c r="D71" s="10" t="s">
        <v>32</v>
      </c>
      <c r="E71" s="10" t="s">
        <v>33</v>
      </c>
      <c r="F71" s="4" t="s">
        <v>107</v>
      </c>
      <c r="G71" s="14"/>
      <c r="H71" s="14"/>
      <c r="I71" s="9"/>
      <c r="J71" s="5">
        <v>240000</v>
      </c>
      <c r="K71" s="5"/>
      <c r="L71" s="29">
        <v>15</v>
      </c>
      <c r="M71" s="19">
        <f>J71*L71</f>
        <v>3600000</v>
      </c>
      <c r="N71" s="27"/>
    </row>
    <row r="72" spans="1:15" ht="17.25">
      <c r="A72" t="s">
        <v>17</v>
      </c>
      <c r="B72" s="4" t="s">
        <v>108</v>
      </c>
      <c r="C72" s="10"/>
      <c r="D72" s="10" t="s">
        <v>32</v>
      </c>
      <c r="E72" s="10" t="s">
        <v>33</v>
      </c>
      <c r="F72" s="4" t="s">
        <v>109</v>
      </c>
      <c r="G72" s="14"/>
      <c r="H72" s="14"/>
      <c r="I72" s="9"/>
      <c r="J72" s="5">
        <v>500000</v>
      </c>
      <c r="K72" s="5"/>
      <c r="L72" s="29">
        <v>15</v>
      </c>
      <c r="M72" s="19">
        <f>J72*L72</f>
        <v>7500000</v>
      </c>
      <c r="N72" s="27"/>
    </row>
    <row r="73" spans="1:15" ht="15.75" thickBot="1">
      <c r="B73" s="26"/>
      <c r="C73" s="26"/>
      <c r="D73" s="11"/>
      <c r="E73" s="11"/>
      <c r="F73" s="26"/>
      <c r="G73" s="26"/>
      <c r="H73" s="26"/>
      <c r="I73" s="11"/>
      <c r="J73" s="37"/>
      <c r="K73" s="37"/>
      <c r="L73" s="30"/>
      <c r="M73" s="41"/>
      <c r="N73" s="26"/>
    </row>
    <row r="74" spans="1:15" ht="33" customHeight="1" thickTop="1">
      <c r="F74" s="35" t="s">
        <v>110</v>
      </c>
      <c r="G74" s="35"/>
      <c r="H74" s="35"/>
      <c r="I74" s="12" t="s">
        <v>110</v>
      </c>
      <c r="J74" s="36">
        <f>SUM(J9:J73)</f>
        <v>7277817.2999999989</v>
      </c>
      <c r="K74" s="36">
        <f>SUM(K9:K73)</f>
        <v>4415.2000000000007</v>
      </c>
      <c r="M74" s="42">
        <f>SUBTOTAL(9,M9:M72)</f>
        <v>21538052.200000003</v>
      </c>
      <c r="N74" s="43">
        <f>SUM(N9:N73)</f>
        <v>1820.3031625958222</v>
      </c>
      <c r="O74" s="18"/>
    </row>
    <row r="75" spans="1:15">
      <c r="F75" s="35" t="s">
        <v>111</v>
      </c>
      <c r="G75" s="35"/>
      <c r="H75" s="35"/>
      <c r="I75" s="12" t="s">
        <v>111</v>
      </c>
      <c r="J75" s="36">
        <f>SUMIF($D9:$D70,"Standard",J9:J70)+SUMIF($D9:$D70,"SpecializedStandard",J9:J70)</f>
        <v>5435840.8000000017</v>
      </c>
      <c r="K75" s="36">
        <f>SUMIF($D9:$D70,"Standard",K9:K70)</f>
        <v>4415.2000000000007</v>
      </c>
      <c r="L75" s="33" t="s">
        <v>112</v>
      </c>
      <c r="N75" s="36">
        <f t="shared" ref="N75" si="0">SUMIF($D9:$D70,"Standard",N9:N70)</f>
        <v>1550.6770487031788</v>
      </c>
      <c r="O75" s="17"/>
    </row>
    <row r="76" spans="1:15">
      <c r="F76" s="35" t="s">
        <v>113</v>
      </c>
      <c r="G76" s="35"/>
      <c r="H76" s="35"/>
      <c r="I76" s="12" t="s">
        <v>113</v>
      </c>
      <c r="J76" s="36">
        <f>SUMIF($D9:$D73,"Specialized",J9:J73)</f>
        <v>1841976.5</v>
      </c>
      <c r="K76" s="36">
        <f>SUMIF($D9:$D70,"Specialized",K9:K70)</f>
        <v>0</v>
      </c>
      <c r="L76" s="33" t="s">
        <v>114</v>
      </c>
      <c r="M76" s="44">
        <f>M74/J76</f>
        <v>11.692902813906693</v>
      </c>
      <c r="N76" s="36">
        <f>SUMIF($D9:$D70,"Specialized",N9:N70)</f>
        <v>269.62611389264356</v>
      </c>
      <c r="O76" s="17"/>
    </row>
    <row r="77" spans="1:15">
      <c r="J77" s="46">
        <f>J75/(J75+J76)</f>
        <v>0.74690536680551189</v>
      </c>
      <c r="K77" s="36" t="s">
        <v>20</v>
      </c>
    </row>
    <row r="78" spans="1:15">
      <c r="I78"/>
      <c r="J78" s="46">
        <f>J76/(J75+J76)</f>
        <v>0.25309463319448805</v>
      </c>
      <c r="K78" s="36" t="s">
        <v>32</v>
      </c>
      <c r="L78" s="31"/>
      <c r="M78" s="38"/>
    </row>
    <row r="79" spans="1:15" ht="36" customHeight="1">
      <c r="B79" s="21" t="s">
        <v>115</v>
      </c>
      <c r="C79" s="22"/>
    </row>
    <row r="80" spans="1:15" ht="58.5" customHeight="1">
      <c r="B80" s="23" t="s">
        <v>116</v>
      </c>
      <c r="C80" s="24"/>
      <c r="L80" s="32"/>
      <c r="M80" s="6"/>
    </row>
    <row r="81" spans="12:13">
      <c r="L81" s="32"/>
      <c r="M81" s="6"/>
    </row>
    <row r="82" spans="12:13">
      <c r="L82" s="32"/>
      <c r="M82" s="6"/>
    </row>
  </sheetData>
  <autoFilter ref="A8:N72" xr:uid="{47A0E429-1DCA-4DF7-A6B1-BD507FA2BDCC}">
    <filterColumn colId="0">
      <filters>
        <filter val="x"/>
      </filters>
    </filterColumn>
  </autoFilter>
  <mergeCells count="2">
    <mergeCell ref="J7:K7"/>
    <mergeCell ref="J2:K2"/>
  </mergeCells>
  <pageMargins left="0.7" right="0.7" top="0.75" bottom="0.75" header="0.3" footer="0.3"/>
  <pageSetup paperSize="17" scale="6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93E8B3B8322BE47989AFCE03267D460" ma:contentTypeVersion="0" ma:contentTypeDescription="Create a new document." ma:contentTypeScope="" ma:versionID="a365c110e88fd1e62b2c4f2dc4cac5c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FB29D93-AC5C-43C2-ACF9-9FACC475A4B4}"/>
</file>

<file path=customXml/itemProps2.xml><?xml version="1.0" encoding="utf-8"?>
<ds:datastoreItem xmlns:ds="http://schemas.openxmlformats.org/officeDocument/2006/customXml" ds:itemID="{83DB2CF3-6F2B-4E06-83B4-17AD6F2A1482}"/>
</file>

<file path=customXml/itemProps3.xml><?xml version="1.0" encoding="utf-8"?>
<ds:datastoreItem xmlns:ds="http://schemas.openxmlformats.org/officeDocument/2006/customXml" ds:itemID="{550897C9-BD09-4F3B-8900-4091FF69F07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Pruschki, Paul</dc:creator>
  <cp:keywords/>
  <dc:description/>
  <cp:lastModifiedBy>Pruschki, Paul</cp:lastModifiedBy>
  <cp:revision/>
  <dcterms:created xsi:type="dcterms:W3CDTF">2017-11-16T23:29:00Z</dcterms:created>
  <dcterms:modified xsi:type="dcterms:W3CDTF">2018-06-18T15:31:55Z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0x010100393E8B3B8322BE47989AFCE03267D460</vt:lpwstr>
  </property>
</Properties>
</file>